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h/Documents/Sites/potaroo/ispcol/2025-01/"/>
    </mc:Choice>
  </mc:AlternateContent>
  <xr:revisionPtr revIDLastSave="0" documentId="13_ncr:1_{4A560C4F-2B72-A545-8C98-149CE34FCFE8}" xr6:coauthVersionLast="47" xr6:coauthVersionMax="47" xr10:uidLastSave="{00000000-0000-0000-0000-000000000000}"/>
  <bookViews>
    <workbookView xWindow="39400" yWindow="1520" windowWidth="36200" windowHeight="22080" activeTab="4" xr2:uid="{3428C302-E676-5F4C-A69C-34E514C10138}"/>
  </bookViews>
  <sheets>
    <sheet name="Table1" sheetId="1" r:id="rId1"/>
    <sheet name="Table2" sheetId="2" r:id="rId2"/>
    <sheet name="Table3" sheetId="6" r:id="rId3"/>
    <sheet name="Table4" sheetId="3" r:id="rId4"/>
    <sheet name="Table5" sheetId="4" r:id="rId5"/>
    <sheet name="Table6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5" i="3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5" i="4"/>
  <c r="K7" i="3"/>
  <c r="K6" i="3"/>
  <c r="K4" i="3"/>
  <c r="K3" i="3"/>
  <c r="F9" i="3"/>
  <c r="K9" i="3" s="1"/>
  <c r="K8" i="1"/>
  <c r="K7" i="1"/>
  <c r="K6" i="1"/>
  <c r="K5" i="1"/>
  <c r="K4" i="1"/>
  <c r="K3" i="1"/>
  <c r="F9" i="1"/>
  <c r="K9" i="1" s="1"/>
  <c r="F6" i="1"/>
  <c r="F5" i="1"/>
  <c r="I8" i="1"/>
  <c r="H8" i="1"/>
  <c r="I7" i="1"/>
  <c r="H7" i="1"/>
  <c r="I6" i="1"/>
  <c r="H6" i="1"/>
  <c r="I4" i="1"/>
  <c r="H4" i="1"/>
  <c r="I3" i="1"/>
  <c r="H3" i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E8" i="3"/>
  <c r="D8" i="3"/>
  <c r="C8" i="3"/>
  <c r="B8" i="3"/>
  <c r="J7" i="3"/>
  <c r="I7" i="3"/>
  <c r="J6" i="3"/>
  <c r="I6" i="3"/>
  <c r="E5" i="3"/>
  <c r="K5" i="3" s="1"/>
  <c r="D5" i="3"/>
  <c r="C5" i="3"/>
  <c r="B5" i="3"/>
  <c r="J4" i="3"/>
  <c r="I4" i="3"/>
  <c r="J3" i="3"/>
  <c r="I3" i="3"/>
  <c r="J7" i="1"/>
  <c r="J8" i="1"/>
  <c r="E9" i="1"/>
  <c r="D9" i="1"/>
  <c r="C9" i="1"/>
  <c r="B9" i="1"/>
  <c r="E6" i="1"/>
  <c r="J6" i="1" s="1"/>
  <c r="J4" i="1"/>
  <c r="E5" i="1"/>
  <c r="D5" i="1"/>
  <c r="C5" i="1"/>
  <c r="B5" i="1"/>
  <c r="J3" i="1"/>
  <c r="J8" i="3" l="1"/>
  <c r="K8" i="3"/>
  <c r="H5" i="1"/>
  <c r="I5" i="1"/>
  <c r="H9" i="1"/>
  <c r="I9" i="1"/>
  <c r="J5" i="1"/>
  <c r="J9" i="1"/>
  <c r="I5" i="3"/>
  <c r="I8" i="3"/>
  <c r="J9" i="3"/>
  <c r="I9" i="3"/>
  <c r="J5" i="3"/>
</calcChain>
</file>

<file path=xl/sharedStrings.xml><?xml version="1.0" encoding="utf-8"?>
<sst xmlns="http://schemas.openxmlformats.org/spreadsheetml/2006/main" count="138" uniqueCount="99">
  <si>
    <t>Prefix Count</t>
  </si>
  <si>
    <t xml:space="preserve">    Root Prefixes</t>
  </si>
  <si>
    <t xml:space="preserve">    More Specs</t>
  </si>
  <si>
    <t>Address Span (/32s)</t>
  </si>
  <si>
    <t>AS Count</t>
  </si>
  <si>
    <t>Address Span (/8s)</t>
  </si>
  <si>
    <t>Annual Growth</t>
  </si>
  <si>
    <t xml:space="preserve">   Stub Ases</t>
  </si>
  <si>
    <t>AS Num</t>
  </si>
  <si>
    <t>Change</t>
  </si>
  <si>
    <t>Name. CC</t>
  </si>
  <si>
    <t>AS6849</t>
  </si>
  <si>
    <t>UKRTELNET, UA</t>
  </si>
  <si>
    <t>AS1239</t>
  </si>
  <si>
    <t>AS9394</t>
  </si>
  <si>
    <t>AS16509</t>
  </si>
  <si>
    <t>AS367</t>
  </si>
  <si>
    <t>AS8151</t>
  </si>
  <si>
    <t>AS4155</t>
  </si>
  <si>
    <t>-</t>
  </si>
  <si>
    <t>Net Withdrawal</t>
  </si>
  <si>
    <t>Net Growth</t>
  </si>
  <si>
    <t>Linear</t>
  </si>
  <si>
    <t>IPv4 Table</t>
  </si>
  <si>
    <t>Projection</t>
  </si>
  <si>
    <t>AS18566</t>
  </si>
  <si>
    <t>AS5650</t>
  </si>
  <si>
    <t>AS46573</t>
  </si>
  <si>
    <t>AS61317</t>
  </si>
  <si>
    <t>AS17561</t>
  </si>
  <si>
    <t>AS20011</t>
  </si>
  <si>
    <t>AS7018</t>
  </si>
  <si>
    <t>AS984</t>
  </si>
  <si>
    <t>AS12576</t>
  </si>
  <si>
    <t>AS17676</t>
  </si>
  <si>
    <t>AS7029</t>
  </si>
  <si>
    <t>AS4565</t>
  </si>
  <si>
    <t>AS33771</t>
  </si>
  <si>
    <t>AS10455</t>
  </si>
  <si>
    <t>AS8075</t>
  </si>
  <si>
    <t>AS174</t>
  </si>
  <si>
    <t>AS37963</t>
  </si>
  <si>
    <t>AS56</t>
  </si>
  <si>
    <t>AS3257</t>
  </si>
  <si>
    <t>AS14618</t>
  </si>
  <si>
    <t>AS38091</t>
  </si>
  <si>
    <t>AS6167</t>
  </si>
  <si>
    <t>AS6730</t>
  </si>
  <si>
    <t>AMAZON-02,  US</t>
  </si>
  <si>
    <t>SPRINTLINK,  US</t>
  </si>
  <si>
    <t>AMAZON-AES,  US</t>
  </si>
  <si>
    <t>SUNRISE,  CH</t>
  </si>
  <si>
    <t>OCTOPUS WEB,  US</t>
  </si>
  <si>
    <t>Windstream,  US</t>
  </si>
  <si>
    <t>China TieTong,  CN</t>
  </si>
  <si>
    <t>DNIC,  US</t>
  </si>
  <si>
    <t>EE,  GB</t>
  </si>
  <si>
    <t>SoftBank Corp.,  JP</t>
  </si>
  <si>
    <t>Megapath,  US</t>
  </si>
  <si>
    <t>SafariCom,  KE</t>
  </si>
  <si>
    <t>LUCENT,  US</t>
  </si>
  <si>
    <t>Microsoft,  US</t>
  </si>
  <si>
    <t>Cogent,  US</t>
  </si>
  <si>
    <t>AliBaba,  CN</t>
  </si>
  <si>
    <t>GTT,  US</t>
  </si>
  <si>
    <t>HelloVision LG,  KR</t>
  </si>
  <si>
    <t>CELLCO,  US</t>
  </si>
  <si>
    <t>Net Withdrawal (M Addresses)</t>
  </si>
  <si>
    <t>Net Growth (M Addresses)</t>
  </si>
  <si>
    <t>AS8551</t>
  </si>
  <si>
    <t>AS8452</t>
  </si>
  <si>
    <t>AS64050</t>
  </si>
  <si>
    <t>AS28202</t>
  </si>
  <si>
    <t>AS37069</t>
  </si>
  <si>
    <t>AS152194</t>
  </si>
  <si>
    <t>Bezeqint, IL</t>
  </si>
  <si>
    <t>Megapaths, US</t>
  </si>
  <si>
    <t>Frontier, US</t>
  </si>
  <si>
    <t>Layerhost, US</t>
  </si>
  <si>
    <t>Telecom Egypt, EG</t>
  </si>
  <si>
    <t>Heficed, US</t>
  </si>
  <si>
    <t>BGP Network, HK</t>
  </si>
  <si>
    <t>Uninet, MX</t>
  </si>
  <si>
    <t>TieTong Telecom, CN</t>
  </si>
  <si>
    <t>AMAZON-02, US</t>
  </si>
  <si>
    <t>Cogent, US</t>
  </si>
  <si>
    <t>USDA, US</t>
  </si>
  <si>
    <t>Rede Brasileira, BR</t>
  </si>
  <si>
    <t>LARUS, HK</t>
  </si>
  <si>
    <t>INTERNET-SOLUTIONS, ZA</t>
  </si>
  <si>
    <t>ATT-INTERNET, US</t>
  </si>
  <si>
    <t>MOBINIL, EG</t>
  </si>
  <si>
    <t>CTG Server, HK</t>
  </si>
  <si>
    <t>more specs</t>
  </si>
  <si>
    <t>O(2) Poly</t>
  </si>
  <si>
    <t>IPv6 Table</t>
  </si>
  <si>
    <t>Exp.</t>
  </si>
  <si>
    <t xml:space="preserve">   Transit Ases</t>
  </si>
  <si>
    <t>Name,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</si>
</sst>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00"/>
    <numFmt numFmtId="172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0" tint="-0.24994659260841701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0" fontId="3" fillId="0" borderId="0" xfId="0" applyFont="1"/>
    <xf numFmtId="0" fontId="3" fillId="0" borderId="1" xfId="0" applyFont="1" applyBorder="1"/>
    <xf numFmtId="17" fontId="3" fillId="0" borderId="1" xfId="0" applyNumberFormat="1" applyFont="1" applyBorder="1"/>
    <xf numFmtId="1" fontId="3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9" fontId="0" fillId="0" borderId="1" xfId="1" applyFont="1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17" fontId="4" fillId="2" borderId="1" xfId="0" applyNumberFormat="1" applyFont="1" applyFill="1" applyBorder="1"/>
    <xf numFmtId="0" fontId="4" fillId="2" borderId="1" xfId="0" applyFont="1" applyFill="1" applyBorder="1"/>
    <xf numFmtId="0" fontId="7" fillId="0" borderId="0" xfId="2"/>
    <xf numFmtId="165" fontId="0" fillId="0" borderId="0" xfId="0" applyNumberFormat="1"/>
    <xf numFmtId="0" fontId="0" fillId="0" borderId="3" xfId="0" applyBorder="1"/>
    <xf numFmtId="0" fontId="3" fillId="0" borderId="3" xfId="0" applyFont="1" applyBorder="1"/>
    <xf numFmtId="17" fontId="3" fillId="0" borderId="3" xfId="0" applyNumberFormat="1" applyFont="1" applyBorder="1"/>
    <xf numFmtId="3" fontId="3" fillId="0" borderId="3" xfId="0" applyNumberFormat="1" applyFont="1" applyBorder="1"/>
    <xf numFmtId="3" fontId="8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0" fillId="0" borderId="1" xfId="1" applyNumberFormat="1" applyFont="1" applyBorder="1"/>
    <xf numFmtId="0" fontId="5" fillId="0" borderId="0" xfId="0" applyFont="1"/>
    <xf numFmtId="2" fontId="5" fillId="0" borderId="0" xfId="0" applyNumberFormat="1" applyFont="1"/>
    <xf numFmtId="172" fontId="5" fillId="0" borderId="0" xfId="3" applyNumberFormat="1" applyFont="1" applyAlignment="1">
      <alignment horizontal="right"/>
    </xf>
    <xf numFmtId="172" fontId="10" fillId="0" borderId="0" xfId="3" applyNumberFormat="1" applyFont="1" applyAlignment="1">
      <alignment horizontal="right"/>
    </xf>
    <xf numFmtId="172" fontId="5" fillId="0" borderId="5" xfId="3" applyNumberFormat="1" applyFont="1" applyBorder="1" applyAlignment="1">
      <alignment horizontal="right"/>
    </xf>
    <xf numFmtId="172" fontId="10" fillId="0" borderId="0" xfId="3" applyNumberFormat="1" applyFont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17" fontId="4" fillId="2" borderId="1" xfId="0" applyNumberFormat="1" applyFont="1" applyFill="1" applyBorder="1" applyAlignment="1">
      <alignment vertical="top"/>
    </xf>
    <xf numFmtId="17" fontId="9" fillId="2" borderId="1" xfId="0" applyNumberFormat="1" applyFont="1" applyFill="1" applyBorder="1" applyAlignment="1">
      <alignment vertical="top" wrapText="1"/>
    </xf>
    <xf numFmtId="17" fontId="4" fillId="2" borderId="6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7" fontId="9" fillId="2" borderId="6" xfId="0" applyNumberFormat="1" applyFont="1" applyFill="1" applyBorder="1" applyAlignment="1">
      <alignment vertical="top" wrapText="1"/>
    </xf>
    <xf numFmtId="17" fontId="9" fillId="2" borderId="1" xfId="0" applyNumberFormat="1" applyFont="1" applyFill="1" applyBorder="1" applyAlignment="1">
      <alignment horizontal="right" vertical="top" wrapText="1"/>
    </xf>
    <xf numFmtId="172" fontId="0" fillId="0" borderId="0" xfId="0" applyNumberFormat="1"/>
    <xf numFmtId="2" fontId="6" fillId="0" borderId="0" xfId="0" applyNumberFormat="1" applyFont="1"/>
    <xf numFmtId="1" fontId="3" fillId="0" borderId="7" xfId="0" applyNumberFormat="1" applyFont="1" applyFill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172" fontId="8" fillId="0" borderId="0" xfId="3" applyNumberFormat="1" applyFont="1"/>
    <xf numFmtId="172" fontId="11" fillId="0" borderId="0" xfId="3" applyNumberFormat="1" applyFont="1"/>
    <xf numFmtId="172" fontId="3" fillId="0" borderId="0" xfId="3" applyNumberFormat="1" applyFont="1"/>
    <xf numFmtId="172" fontId="6" fillId="0" borderId="0" xfId="3" applyNumberFormat="1" applyFont="1" applyAlignment="1">
      <alignment horizontal="right"/>
    </xf>
    <xf numFmtId="172" fontId="5" fillId="0" borderId="4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</cellXfs>
  <cellStyles count="4">
    <cellStyle name="Comma" xfId="3" builtinId="3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7457-6775-C84C-BC98-6A5B1E5F0451}">
  <dimension ref="A1:N14"/>
  <sheetViews>
    <sheetView zoomScale="135" zoomScaleNormal="135" workbookViewId="0">
      <selection sqref="A1:K9"/>
    </sheetView>
  </sheetViews>
  <sheetFormatPr baseColWidth="10" defaultRowHeight="16" x14ac:dyDescent="0.2"/>
  <cols>
    <col min="1" max="1" width="16.83203125" style="2" bestFit="1" customWidth="1"/>
    <col min="2" max="5" width="7.6640625" bestFit="1" customWidth="1"/>
    <col min="6" max="6" width="8" customWidth="1"/>
    <col min="7" max="7" width="4.83203125" customWidth="1"/>
    <col min="8" max="8" width="5.1640625" customWidth="1"/>
    <col min="9" max="10" width="5.33203125" bestFit="1" customWidth="1"/>
    <col min="11" max="11" width="5.5" customWidth="1"/>
  </cols>
  <sheetData>
    <row r="1" spans="1:14" s="2" customFormat="1" x14ac:dyDescent="0.2">
      <c r="A1" s="3"/>
      <c r="B1" s="3"/>
      <c r="C1" s="3"/>
      <c r="D1" s="3"/>
      <c r="E1" s="3"/>
      <c r="F1" s="3"/>
      <c r="G1" s="3"/>
      <c r="H1" s="21" t="s">
        <v>6</v>
      </c>
      <c r="I1" s="21"/>
      <c r="J1" s="21"/>
      <c r="K1" s="21"/>
    </row>
    <row r="2" spans="1:14" s="2" customFormat="1" x14ac:dyDescent="0.2">
      <c r="A2" s="3"/>
      <c r="B2" s="4">
        <v>44197</v>
      </c>
      <c r="C2" s="4">
        <v>44562</v>
      </c>
      <c r="D2" s="4">
        <v>44927</v>
      </c>
      <c r="E2" s="4">
        <v>45292</v>
      </c>
      <c r="F2" s="4">
        <v>45658</v>
      </c>
      <c r="G2" s="3"/>
      <c r="H2" s="5">
        <v>2021</v>
      </c>
      <c r="I2" s="5">
        <v>2022</v>
      </c>
      <c r="J2" s="5">
        <v>2023</v>
      </c>
      <c r="K2" s="5">
        <v>2024</v>
      </c>
    </row>
    <row r="3" spans="1:14" x14ac:dyDescent="0.2">
      <c r="A3" s="3" t="s">
        <v>0</v>
      </c>
      <c r="B3" s="6">
        <v>860000</v>
      </c>
      <c r="C3" s="6">
        <v>906000</v>
      </c>
      <c r="D3" s="6">
        <v>940000</v>
      </c>
      <c r="E3" s="6">
        <v>943000</v>
      </c>
      <c r="F3" s="6">
        <v>996000</v>
      </c>
      <c r="G3" s="7"/>
      <c r="H3" s="8">
        <f>(C3-B3)/B3</f>
        <v>5.3488372093023255E-2</v>
      </c>
      <c r="I3" s="8">
        <f>(D3-C3)/C3</f>
        <v>3.7527593818984545E-2</v>
      </c>
      <c r="J3" s="8">
        <f>(E3-D3)/D3</f>
        <v>3.1914893617021275E-3</v>
      </c>
      <c r="K3" s="8">
        <f>(F3-E3)/E3</f>
        <v>5.620360551431601E-2</v>
      </c>
      <c r="N3" s="1"/>
    </row>
    <row r="4" spans="1:14" x14ac:dyDescent="0.2">
      <c r="A4" s="3" t="s">
        <v>1</v>
      </c>
      <c r="B4" s="6">
        <v>400000</v>
      </c>
      <c r="C4" s="6">
        <v>420000</v>
      </c>
      <c r="D4" s="6">
        <v>445000</v>
      </c>
      <c r="E4" s="6">
        <v>457000</v>
      </c>
      <c r="F4" s="6">
        <v>470000</v>
      </c>
      <c r="G4" s="7"/>
      <c r="H4" s="8">
        <f>(C4-B4)/B4</f>
        <v>0.05</v>
      </c>
      <c r="I4" s="8">
        <f>(D4-C4)/C4</f>
        <v>5.9523809523809521E-2</v>
      </c>
      <c r="J4" s="8">
        <f>(E4-D4)/D4</f>
        <v>2.6966292134831461E-2</v>
      </c>
      <c r="K4" s="8">
        <f>(F4-E4)/E4</f>
        <v>2.8446389496717725E-2</v>
      </c>
      <c r="N4" s="1"/>
    </row>
    <row r="5" spans="1:14" x14ac:dyDescent="0.2">
      <c r="A5" s="3" t="s">
        <v>2</v>
      </c>
      <c r="B5" s="6">
        <f>B3-B4</f>
        <v>460000</v>
      </c>
      <c r="C5" s="6">
        <f>C3-C4</f>
        <v>486000</v>
      </c>
      <c r="D5" s="6">
        <f>D3-D4</f>
        <v>495000</v>
      </c>
      <c r="E5" s="6">
        <f>E3-E4</f>
        <v>486000</v>
      </c>
      <c r="F5" s="6">
        <f>F3-F4</f>
        <v>526000</v>
      </c>
      <c r="G5" s="7"/>
      <c r="H5" s="8">
        <f>(C5-B5)/B5</f>
        <v>5.6521739130434782E-2</v>
      </c>
      <c r="I5" s="8">
        <f>(D5-C5)/C5</f>
        <v>1.8518518518518517E-2</v>
      </c>
      <c r="J5" s="8">
        <f>(E5-D5)/D5</f>
        <v>-1.8181818181818181E-2</v>
      </c>
      <c r="K5" s="8">
        <f>(F5-E5)/E5</f>
        <v>8.2304526748971193E-2</v>
      </c>
      <c r="N5" s="1"/>
    </row>
    <row r="6" spans="1:14" x14ac:dyDescent="0.2">
      <c r="A6" s="3" t="s">
        <v>5</v>
      </c>
      <c r="B6" s="9">
        <v>171.4</v>
      </c>
      <c r="C6" s="9">
        <v>183.3</v>
      </c>
      <c r="D6" s="9">
        <v>182.8</v>
      </c>
      <c r="E6" s="9">
        <f>3048339712/POWER(2,24)</f>
        <v>181.69520568847656</v>
      </c>
      <c r="F6" s="9">
        <f>3117655040/16777216</f>
        <v>185.82672119140625</v>
      </c>
      <c r="G6" s="7"/>
      <c r="H6" s="8">
        <f>(C6-B6)/B6</f>
        <v>6.942823803967331E-2</v>
      </c>
      <c r="I6" s="8">
        <f>(D6-C6)/C6</f>
        <v>-2.7277686852154935E-3</v>
      </c>
      <c r="J6" s="8">
        <f>(E6-D6)/D6</f>
        <v>-6.0437325575681006E-3</v>
      </c>
      <c r="K6" s="8">
        <f>(F6-E6)/E6</f>
        <v>2.2738715021536286E-2</v>
      </c>
    </row>
    <row r="7" spans="1:14" x14ac:dyDescent="0.2">
      <c r="A7" s="3" t="s">
        <v>4</v>
      </c>
      <c r="B7" s="6">
        <v>70400</v>
      </c>
      <c r="C7" s="6">
        <v>72800</v>
      </c>
      <c r="D7" s="6">
        <v>74200</v>
      </c>
      <c r="E7" s="6">
        <v>75300</v>
      </c>
      <c r="F7" s="6">
        <v>76700</v>
      </c>
      <c r="G7" s="7"/>
      <c r="H7" s="8">
        <f>(C7-B7)/B7</f>
        <v>3.4090909090909088E-2</v>
      </c>
      <c r="I7" s="8">
        <f>(D7-C7)/C7</f>
        <v>1.9230769230769232E-2</v>
      </c>
      <c r="J7" s="8">
        <f>(E7-D7)/D7</f>
        <v>1.4824797843665768E-2</v>
      </c>
      <c r="K7" s="8">
        <f>(F7-E7)/E7</f>
        <v>1.8592297476759629E-2</v>
      </c>
      <c r="M7" s="1"/>
      <c r="N7" s="1"/>
    </row>
    <row r="8" spans="1:14" x14ac:dyDescent="0.2">
      <c r="A8" s="3" t="s">
        <v>97</v>
      </c>
      <c r="B8" s="6">
        <v>10200</v>
      </c>
      <c r="C8" s="6">
        <v>10800</v>
      </c>
      <c r="D8" s="6">
        <v>10800</v>
      </c>
      <c r="E8" s="6">
        <v>11000</v>
      </c>
      <c r="F8" s="6">
        <v>11300</v>
      </c>
      <c r="G8" s="7"/>
      <c r="H8" s="8">
        <f>(C8-B8)/B8</f>
        <v>5.8823529411764705E-2</v>
      </c>
      <c r="I8" s="8">
        <f>(D8-C8)/C8</f>
        <v>0</v>
      </c>
      <c r="J8" s="8">
        <f>(E8-D8)/D8</f>
        <v>1.8518518518518517E-2</v>
      </c>
      <c r="K8" s="23">
        <f>(F8-E8)/E8</f>
        <v>2.7272727272727271E-2</v>
      </c>
    </row>
    <row r="9" spans="1:14" x14ac:dyDescent="0.2">
      <c r="A9" s="3" t="s">
        <v>7</v>
      </c>
      <c r="B9" s="6">
        <f>B7-B8</f>
        <v>60200</v>
      </c>
      <c r="C9" s="6">
        <f>C7-C8</f>
        <v>62000</v>
      </c>
      <c r="D9" s="6">
        <f>D7-D8</f>
        <v>63400</v>
      </c>
      <c r="E9" s="6">
        <f>E7-E8</f>
        <v>64300</v>
      </c>
      <c r="F9" s="6">
        <f>F7-F8</f>
        <v>65400</v>
      </c>
      <c r="G9" s="7"/>
      <c r="H9" s="8">
        <f>(C9-B9)/B9</f>
        <v>2.9900332225913623E-2</v>
      </c>
      <c r="I9" s="8">
        <f>(D9-C9)/C9</f>
        <v>2.2580645161290321E-2</v>
      </c>
      <c r="J9" s="8">
        <f>(E9-D9)/D9</f>
        <v>1.4195583596214511E-2</v>
      </c>
      <c r="K9" s="23">
        <f>(F9-E9)/E9</f>
        <v>1.7107309486780714E-2</v>
      </c>
    </row>
    <row r="14" spans="1:14" x14ac:dyDescent="0.2">
      <c r="C14" s="1"/>
      <c r="D14" s="1"/>
      <c r="E14" s="1"/>
      <c r="F14" s="1"/>
    </row>
  </sheetData>
  <mergeCells count="1"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739D-1C66-AE4C-8CF7-2823AC1B4075}">
  <dimension ref="A1:L25"/>
  <sheetViews>
    <sheetView zoomScale="123" zoomScaleNormal="123" workbookViewId="0">
      <selection sqref="A1:J25"/>
    </sheetView>
  </sheetViews>
  <sheetFormatPr baseColWidth="10" defaultRowHeight="16" x14ac:dyDescent="0.2"/>
  <cols>
    <col min="1" max="1" width="7.5" customWidth="1"/>
    <col min="2" max="2" width="8" customWidth="1"/>
    <col min="3" max="3" width="1" customWidth="1"/>
    <col min="4" max="4" width="6.83203125" customWidth="1"/>
    <col min="5" max="5" width="4.83203125" customWidth="1"/>
    <col min="6" max="6" width="1" customWidth="1"/>
    <col min="7" max="7" width="9.5" customWidth="1"/>
    <col min="8" max="8" width="4.6640625" customWidth="1"/>
    <col min="9" max="9" width="0.6640625" customWidth="1"/>
    <col min="10" max="10" width="21.5" customWidth="1"/>
  </cols>
  <sheetData>
    <row r="1" spans="1:12" x14ac:dyDescent="0.2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9" customHeight="1" x14ac:dyDescent="0.2">
      <c r="A2" s="30" t="s">
        <v>8</v>
      </c>
      <c r="B2" s="31" t="s">
        <v>9</v>
      </c>
      <c r="C2" s="31"/>
      <c r="D2" s="32">
        <v>45292</v>
      </c>
      <c r="E2" s="37" t="s">
        <v>93</v>
      </c>
      <c r="F2" s="36"/>
      <c r="G2" s="34">
        <v>45627</v>
      </c>
      <c r="H2" s="37" t="s">
        <v>93</v>
      </c>
      <c r="I2" s="33"/>
      <c r="J2" s="35" t="s">
        <v>98</v>
      </c>
    </row>
    <row r="3" spans="1:12" x14ac:dyDescent="0.2">
      <c r="A3" s="24" t="s">
        <v>15</v>
      </c>
      <c r="B3" s="51">
        <v>3007</v>
      </c>
      <c r="C3" s="51"/>
      <c r="D3" s="52">
        <v>9471</v>
      </c>
      <c r="E3" s="27">
        <v>1601</v>
      </c>
      <c r="F3" s="27"/>
      <c r="G3" s="28">
        <v>12478</v>
      </c>
      <c r="H3" s="27">
        <v>7523</v>
      </c>
      <c r="I3" s="29"/>
      <c r="J3" s="24" t="s">
        <v>84</v>
      </c>
      <c r="L3" s="38"/>
    </row>
    <row r="4" spans="1:12" x14ac:dyDescent="0.2">
      <c r="A4" s="24" t="s">
        <v>40</v>
      </c>
      <c r="B4" s="51">
        <v>1922</v>
      </c>
      <c r="C4" s="51"/>
      <c r="D4" s="28">
        <v>2313</v>
      </c>
      <c r="E4" s="27">
        <v>1627</v>
      </c>
      <c r="F4" s="27"/>
      <c r="G4" s="28">
        <v>4235</v>
      </c>
      <c r="H4" s="27">
        <v>3210</v>
      </c>
      <c r="I4" s="29"/>
      <c r="J4" s="24" t="s">
        <v>85</v>
      </c>
    </row>
    <row r="5" spans="1:12" x14ac:dyDescent="0.2">
      <c r="A5" s="24" t="s">
        <v>18</v>
      </c>
      <c r="B5" s="51">
        <v>1440</v>
      </c>
      <c r="C5" s="51"/>
      <c r="D5" s="28">
        <v>848</v>
      </c>
      <c r="E5" s="27" t="s">
        <v>19</v>
      </c>
      <c r="F5" s="27"/>
      <c r="G5" s="28">
        <v>2288</v>
      </c>
      <c r="H5" s="27" t="s">
        <v>19</v>
      </c>
      <c r="I5" s="27"/>
      <c r="J5" s="24" t="s">
        <v>86</v>
      </c>
    </row>
    <row r="6" spans="1:12" x14ac:dyDescent="0.2">
      <c r="A6" s="24" t="s">
        <v>32</v>
      </c>
      <c r="B6" s="51">
        <v>1308</v>
      </c>
      <c r="C6" s="51"/>
      <c r="D6" s="28">
        <v>82</v>
      </c>
      <c r="E6" s="27">
        <v>28</v>
      </c>
      <c r="F6" s="27"/>
      <c r="G6" s="28">
        <v>1390</v>
      </c>
      <c r="H6" s="27">
        <v>687</v>
      </c>
      <c r="I6" s="29"/>
      <c r="J6" s="24" t="s">
        <v>52</v>
      </c>
    </row>
    <row r="7" spans="1:12" x14ac:dyDescent="0.2">
      <c r="A7" s="24" t="s">
        <v>72</v>
      </c>
      <c r="B7" s="51">
        <v>1115</v>
      </c>
      <c r="C7" s="51"/>
      <c r="D7" s="28">
        <v>10</v>
      </c>
      <c r="E7" s="27" t="s">
        <v>19</v>
      </c>
      <c r="F7" s="27"/>
      <c r="G7" s="28">
        <v>1125</v>
      </c>
      <c r="H7" s="27">
        <v>1115</v>
      </c>
      <c r="I7" s="29"/>
      <c r="J7" s="24" t="s">
        <v>87</v>
      </c>
    </row>
    <row r="8" spans="1:12" x14ac:dyDescent="0.2">
      <c r="A8" s="24" t="s">
        <v>29</v>
      </c>
      <c r="B8" s="51">
        <v>1113</v>
      </c>
      <c r="C8" s="51"/>
      <c r="D8" s="28" t="s">
        <v>19</v>
      </c>
      <c r="E8" s="27" t="s">
        <v>19</v>
      </c>
      <c r="F8" s="27"/>
      <c r="G8" s="28">
        <v>1113</v>
      </c>
      <c r="H8" s="27" t="s">
        <v>19</v>
      </c>
      <c r="I8" s="27"/>
      <c r="J8" s="24" t="s">
        <v>88</v>
      </c>
    </row>
    <row r="9" spans="1:12" x14ac:dyDescent="0.2">
      <c r="A9" s="24" t="s">
        <v>30</v>
      </c>
      <c r="B9" s="51">
        <v>970</v>
      </c>
      <c r="C9" s="51"/>
      <c r="D9" s="28">
        <v>31</v>
      </c>
      <c r="E9" s="27">
        <v>18</v>
      </c>
      <c r="F9" s="27"/>
      <c r="G9" s="28">
        <v>1001</v>
      </c>
      <c r="H9" s="27">
        <v>56</v>
      </c>
      <c r="I9" s="29"/>
      <c r="J9" s="24" t="s">
        <v>89</v>
      </c>
    </row>
    <row r="10" spans="1:12" x14ac:dyDescent="0.2">
      <c r="A10" s="24" t="s">
        <v>31</v>
      </c>
      <c r="B10" s="51">
        <v>745</v>
      </c>
      <c r="C10" s="51"/>
      <c r="D10" s="28">
        <v>2502</v>
      </c>
      <c r="E10" s="27">
        <v>245</v>
      </c>
      <c r="F10" s="27"/>
      <c r="G10" s="28">
        <v>3247</v>
      </c>
      <c r="H10" s="27">
        <v>193</v>
      </c>
      <c r="I10" s="29"/>
      <c r="J10" s="24" t="s">
        <v>90</v>
      </c>
    </row>
    <row r="11" spans="1:12" x14ac:dyDescent="0.2">
      <c r="A11" s="24" t="s">
        <v>73</v>
      </c>
      <c r="B11" s="51">
        <v>655</v>
      </c>
      <c r="C11" s="51"/>
      <c r="D11" s="28">
        <v>177</v>
      </c>
      <c r="E11" s="27">
        <v>83</v>
      </c>
      <c r="F11" s="27"/>
      <c r="G11" s="28">
        <v>832</v>
      </c>
      <c r="H11" s="27">
        <v>801</v>
      </c>
      <c r="I11" s="29"/>
      <c r="J11" s="24" t="s">
        <v>91</v>
      </c>
    </row>
    <row r="12" spans="1:12" x14ac:dyDescent="0.2">
      <c r="A12" s="24" t="s">
        <v>74</v>
      </c>
      <c r="B12" s="51">
        <v>655</v>
      </c>
      <c r="C12" s="51"/>
      <c r="D12" s="28" t="s">
        <v>19</v>
      </c>
      <c r="E12" s="27" t="s">
        <v>19</v>
      </c>
      <c r="F12" s="27"/>
      <c r="G12" s="28">
        <v>655</v>
      </c>
      <c r="H12" s="27">
        <v>261</v>
      </c>
      <c r="I12" s="29"/>
      <c r="J12" s="24" t="s">
        <v>92</v>
      </c>
    </row>
    <row r="14" spans="1:12" x14ac:dyDescent="0.2">
      <c r="A14" s="22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2" ht="30" customHeight="1" x14ac:dyDescent="0.2">
      <c r="A15" s="30" t="s">
        <v>8</v>
      </c>
      <c r="B15" s="31" t="s">
        <v>9</v>
      </c>
      <c r="C15" s="31"/>
      <c r="D15" s="32">
        <v>45292</v>
      </c>
      <c r="E15" s="37" t="s">
        <v>93</v>
      </c>
      <c r="F15" s="36"/>
      <c r="G15" s="34">
        <v>45627</v>
      </c>
      <c r="H15" s="37" t="s">
        <v>93</v>
      </c>
      <c r="I15" s="33"/>
      <c r="J15" s="35" t="s">
        <v>98</v>
      </c>
    </row>
    <row r="16" spans="1:12" x14ac:dyDescent="0.2">
      <c r="A16" s="24" t="s">
        <v>69</v>
      </c>
      <c r="B16" s="53">
        <v>-1867</v>
      </c>
      <c r="C16" s="26"/>
      <c r="D16" s="26">
        <v>3327</v>
      </c>
      <c r="E16" s="27">
        <v>3292</v>
      </c>
      <c r="F16" s="26"/>
      <c r="G16" s="26">
        <v>1460</v>
      </c>
      <c r="H16" s="27">
        <v>1427</v>
      </c>
      <c r="I16" s="24"/>
      <c r="J16" s="24" t="s">
        <v>75</v>
      </c>
    </row>
    <row r="17" spans="1:10" x14ac:dyDescent="0.2">
      <c r="A17" s="24" t="s">
        <v>25</v>
      </c>
      <c r="B17" s="53">
        <v>-1855</v>
      </c>
      <c r="C17" s="26"/>
      <c r="D17" s="26">
        <v>1855</v>
      </c>
      <c r="E17" s="27">
        <v>426</v>
      </c>
      <c r="F17" s="26"/>
      <c r="G17" s="26" t="s">
        <v>19</v>
      </c>
      <c r="H17" s="27" t="s">
        <v>19</v>
      </c>
      <c r="I17" s="24"/>
      <c r="J17" s="24" t="s">
        <v>76</v>
      </c>
    </row>
    <row r="18" spans="1:10" x14ac:dyDescent="0.2">
      <c r="A18" s="24" t="s">
        <v>26</v>
      </c>
      <c r="B18" s="53">
        <v>-1349</v>
      </c>
      <c r="C18" s="26"/>
      <c r="D18" s="26">
        <v>2010</v>
      </c>
      <c r="E18" s="27">
        <v>287</v>
      </c>
      <c r="F18" s="26"/>
      <c r="G18" s="26">
        <v>661</v>
      </c>
      <c r="H18" s="27">
        <v>239</v>
      </c>
      <c r="I18" s="24"/>
      <c r="J18" s="24" t="s">
        <v>77</v>
      </c>
    </row>
    <row r="19" spans="1:10" x14ac:dyDescent="0.2">
      <c r="A19" s="24" t="s">
        <v>27</v>
      </c>
      <c r="B19" s="53">
        <v>-766</v>
      </c>
      <c r="C19" s="26"/>
      <c r="D19" s="26">
        <v>898</v>
      </c>
      <c r="E19" s="27" t="s">
        <v>19</v>
      </c>
      <c r="F19" s="26"/>
      <c r="G19" s="26">
        <v>132</v>
      </c>
      <c r="H19" s="27" t="s">
        <v>19</v>
      </c>
      <c r="I19" s="24"/>
      <c r="J19" s="24" t="s">
        <v>78</v>
      </c>
    </row>
    <row r="20" spans="1:10" x14ac:dyDescent="0.2">
      <c r="A20" s="24" t="s">
        <v>70</v>
      </c>
      <c r="B20" s="53">
        <v>-764</v>
      </c>
      <c r="C20" s="26"/>
      <c r="D20" s="26">
        <v>2394</v>
      </c>
      <c r="E20" s="27">
        <v>2380</v>
      </c>
      <c r="F20" s="26"/>
      <c r="G20" s="26">
        <v>1630</v>
      </c>
      <c r="H20" s="27">
        <v>1616</v>
      </c>
      <c r="I20" s="24"/>
      <c r="J20" s="24" t="s">
        <v>79</v>
      </c>
    </row>
    <row r="21" spans="1:10" x14ac:dyDescent="0.2">
      <c r="A21" s="24" t="s">
        <v>28</v>
      </c>
      <c r="B21" s="53">
        <v>-723</v>
      </c>
      <c r="C21" s="26"/>
      <c r="D21" s="26">
        <v>1393</v>
      </c>
      <c r="E21" s="27">
        <v>18</v>
      </c>
      <c r="F21" s="26"/>
      <c r="G21" s="26">
        <v>670</v>
      </c>
      <c r="H21" s="27">
        <v>7</v>
      </c>
      <c r="I21" s="24"/>
      <c r="J21" s="24" t="s">
        <v>80</v>
      </c>
    </row>
    <row r="22" spans="1:10" x14ac:dyDescent="0.2">
      <c r="A22" s="24" t="s">
        <v>71</v>
      </c>
      <c r="B22" s="53">
        <v>-671</v>
      </c>
      <c r="C22" s="26"/>
      <c r="D22" s="26">
        <v>811</v>
      </c>
      <c r="E22" s="27">
        <v>373</v>
      </c>
      <c r="F22" s="26"/>
      <c r="G22" s="26">
        <v>140</v>
      </c>
      <c r="H22" s="27">
        <v>23</v>
      </c>
      <c r="I22" s="24"/>
      <c r="J22" s="24" t="s">
        <v>81</v>
      </c>
    </row>
    <row r="23" spans="1:10" x14ac:dyDescent="0.2">
      <c r="A23" s="24" t="s">
        <v>17</v>
      </c>
      <c r="B23" s="53">
        <v>-621</v>
      </c>
      <c r="C23" s="26"/>
      <c r="D23" s="26">
        <v>12173</v>
      </c>
      <c r="E23" s="27">
        <v>9891</v>
      </c>
      <c r="F23" s="26"/>
      <c r="G23" s="26">
        <v>11552</v>
      </c>
      <c r="H23" s="27">
        <v>9340</v>
      </c>
      <c r="I23" s="24"/>
      <c r="J23" s="24" t="s">
        <v>82</v>
      </c>
    </row>
    <row r="24" spans="1:10" x14ac:dyDescent="0.2">
      <c r="A24" s="24" t="s">
        <v>11</v>
      </c>
      <c r="B24" s="53">
        <v>-508</v>
      </c>
      <c r="C24" s="26"/>
      <c r="D24" s="26">
        <v>1039</v>
      </c>
      <c r="E24" s="27">
        <v>1021</v>
      </c>
      <c r="F24" s="26"/>
      <c r="G24" s="26">
        <v>531</v>
      </c>
      <c r="H24" s="27">
        <v>511</v>
      </c>
      <c r="I24" s="24"/>
      <c r="J24" s="24" t="s">
        <v>12</v>
      </c>
    </row>
    <row r="25" spans="1:10" x14ac:dyDescent="0.2">
      <c r="A25" s="24" t="s">
        <v>14</v>
      </c>
      <c r="B25" s="53">
        <v>-482</v>
      </c>
      <c r="C25" s="26"/>
      <c r="D25" s="26">
        <v>483</v>
      </c>
      <c r="E25" s="27">
        <v>379</v>
      </c>
      <c r="F25" s="26"/>
      <c r="G25" s="26">
        <v>1</v>
      </c>
      <c r="H25" s="27" t="s">
        <v>19</v>
      </c>
      <c r="I25" s="24"/>
      <c r="J25" s="24" t="s">
        <v>83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CBA8-637C-7C48-8881-BC718666C11A}">
  <dimension ref="A1:K12"/>
  <sheetViews>
    <sheetView zoomScale="123" zoomScaleNormal="123" workbookViewId="0">
      <selection sqref="A1:K12"/>
    </sheetView>
  </sheetViews>
  <sheetFormatPr baseColWidth="10" defaultRowHeight="16" x14ac:dyDescent="0.2"/>
  <cols>
    <col min="1" max="1" width="7.1640625" bestFit="1" customWidth="1"/>
    <col min="2" max="2" width="6.1640625" bestFit="1" customWidth="1"/>
    <col min="3" max="3" width="5.5" bestFit="1" customWidth="1"/>
    <col min="4" max="4" width="5.83203125" bestFit="1" customWidth="1"/>
    <col min="5" max="5" width="13.6640625" bestFit="1" customWidth="1"/>
    <col min="7" max="7" width="7.1640625" bestFit="1" customWidth="1"/>
    <col min="8" max="8" width="6.1640625" bestFit="1" customWidth="1"/>
    <col min="9" max="9" width="5.5" bestFit="1" customWidth="1"/>
    <col min="10" max="10" width="5.83203125" bestFit="1" customWidth="1"/>
    <col min="11" max="11" width="13.5" bestFit="1" customWidth="1"/>
  </cols>
  <sheetData>
    <row r="1" spans="1:11" x14ac:dyDescent="0.2">
      <c r="A1" s="22" t="s">
        <v>68</v>
      </c>
      <c r="B1" s="22"/>
      <c r="C1" s="22"/>
      <c r="D1" s="22"/>
      <c r="E1" s="22"/>
      <c r="G1" s="22" t="s">
        <v>67</v>
      </c>
      <c r="H1" s="22"/>
      <c r="I1" s="22"/>
      <c r="J1" s="22"/>
      <c r="K1" s="22"/>
    </row>
    <row r="2" spans="1:11" x14ac:dyDescent="0.2">
      <c r="A2" s="10" t="s">
        <v>8</v>
      </c>
      <c r="B2" s="11" t="s">
        <v>9</v>
      </c>
      <c r="C2" s="12">
        <v>45292</v>
      </c>
      <c r="D2" s="12">
        <v>45627</v>
      </c>
      <c r="E2" s="13" t="s">
        <v>10</v>
      </c>
      <c r="G2" s="10" t="s">
        <v>8</v>
      </c>
      <c r="H2" s="11" t="s">
        <v>9</v>
      </c>
      <c r="I2" s="12">
        <v>45292</v>
      </c>
      <c r="J2" s="12">
        <v>45627</v>
      </c>
      <c r="K2" s="13" t="s">
        <v>10</v>
      </c>
    </row>
    <row r="3" spans="1:11" x14ac:dyDescent="0.2">
      <c r="A3" s="24" t="s">
        <v>15</v>
      </c>
      <c r="B3" s="39">
        <v>109.07852800000001</v>
      </c>
      <c r="C3" s="25">
        <v>45.882368</v>
      </c>
      <c r="D3" s="25">
        <v>154.96089599999999</v>
      </c>
      <c r="E3" s="24" t="s">
        <v>48</v>
      </c>
      <c r="G3" s="24" t="s">
        <v>14</v>
      </c>
      <c r="H3" s="39">
        <v>-17.168384</v>
      </c>
      <c r="I3" s="25">
        <v>17.176576000000001</v>
      </c>
      <c r="J3" s="25">
        <v>8.1919999999999996E-3</v>
      </c>
      <c r="K3" s="24" t="s">
        <v>54</v>
      </c>
    </row>
    <row r="4" spans="1:11" x14ac:dyDescent="0.2">
      <c r="A4" s="24" t="s">
        <v>39</v>
      </c>
      <c r="B4" s="39">
        <v>13.267968</v>
      </c>
      <c r="C4" s="25">
        <v>52.401152000000003</v>
      </c>
      <c r="D4" s="25">
        <v>65.669120000000007</v>
      </c>
      <c r="E4" s="24" t="s">
        <v>61</v>
      </c>
      <c r="G4" s="24" t="s">
        <v>13</v>
      </c>
      <c r="H4" s="39">
        <v>-9.4566400000000002</v>
      </c>
      <c r="I4" s="25">
        <v>12.038912</v>
      </c>
      <c r="J4" s="25">
        <v>2.5822720000000001</v>
      </c>
      <c r="K4" s="24" t="s">
        <v>49</v>
      </c>
    </row>
    <row r="5" spans="1:11" x14ac:dyDescent="0.2">
      <c r="A5" s="24" t="s">
        <v>40</v>
      </c>
      <c r="B5" s="39">
        <v>8.6315519999999992</v>
      </c>
      <c r="C5" s="25">
        <v>27.269120000000001</v>
      </c>
      <c r="D5" s="25">
        <v>35.900672</v>
      </c>
      <c r="E5" s="24" t="s">
        <v>62</v>
      </c>
      <c r="G5" s="24" t="s">
        <v>16</v>
      </c>
      <c r="H5" s="39">
        <v>-3.4030079999999998</v>
      </c>
      <c r="I5" s="25">
        <v>15.734527999999999</v>
      </c>
      <c r="J5" s="25">
        <v>12.331519999999999</v>
      </c>
      <c r="K5" s="24" t="s">
        <v>55</v>
      </c>
    </row>
    <row r="6" spans="1:11" x14ac:dyDescent="0.2">
      <c r="A6" s="24" t="s">
        <v>41</v>
      </c>
      <c r="B6" s="39">
        <v>3.9772159999999999</v>
      </c>
      <c r="C6" s="25">
        <v>8.0757759999999994</v>
      </c>
      <c r="D6" s="25">
        <v>12.052992</v>
      </c>
      <c r="E6" s="24" t="s">
        <v>63</v>
      </c>
      <c r="G6" s="24" t="s">
        <v>33</v>
      </c>
      <c r="H6" s="39">
        <v>-3.2768000000000002</v>
      </c>
      <c r="I6" s="25">
        <v>6.8408319999999998</v>
      </c>
      <c r="J6" s="25">
        <v>3.5640320000000001</v>
      </c>
      <c r="K6" s="24" t="s">
        <v>56</v>
      </c>
    </row>
    <row r="7" spans="1:11" x14ac:dyDescent="0.2">
      <c r="A7" s="24" t="s">
        <v>42</v>
      </c>
      <c r="B7" s="39">
        <v>3.68512</v>
      </c>
      <c r="C7" s="25">
        <v>0.13337599999999999</v>
      </c>
      <c r="D7" s="25">
        <v>3.8184960000000001</v>
      </c>
      <c r="E7" s="24" t="s">
        <v>55</v>
      </c>
      <c r="G7" s="24" t="s">
        <v>34</v>
      </c>
      <c r="H7" s="39">
        <v>-3.0517759999999998</v>
      </c>
      <c r="I7" s="25">
        <v>43.483648000000002</v>
      </c>
      <c r="J7" s="25">
        <v>40.431871999999998</v>
      </c>
      <c r="K7" s="24" t="s">
        <v>57</v>
      </c>
    </row>
    <row r="8" spans="1:11" x14ac:dyDescent="0.2">
      <c r="A8" s="24" t="s">
        <v>43</v>
      </c>
      <c r="B8" s="39">
        <v>1.835008</v>
      </c>
      <c r="C8" s="25">
        <v>6.6933759999999998</v>
      </c>
      <c r="D8" s="25">
        <v>8.5283840000000009</v>
      </c>
      <c r="E8" s="24" t="s">
        <v>64</v>
      </c>
      <c r="G8" s="24" t="s">
        <v>35</v>
      </c>
      <c r="H8" s="39">
        <v>-2.780672</v>
      </c>
      <c r="I8" s="25">
        <v>13.937664</v>
      </c>
      <c r="J8" s="25">
        <v>11.156992000000001</v>
      </c>
      <c r="K8" s="24" t="s">
        <v>53</v>
      </c>
    </row>
    <row r="9" spans="1:11" x14ac:dyDescent="0.2">
      <c r="A9" s="24" t="s">
        <v>44</v>
      </c>
      <c r="B9" s="39">
        <v>1.6875519999999999</v>
      </c>
      <c r="C9" s="25">
        <v>16.514047999999999</v>
      </c>
      <c r="D9" s="25">
        <v>18.201599999999999</v>
      </c>
      <c r="E9" s="24" t="s">
        <v>50</v>
      </c>
      <c r="G9" s="24" t="s">
        <v>36</v>
      </c>
      <c r="H9" s="39">
        <v>-1.7907200000000001</v>
      </c>
      <c r="I9" s="25">
        <v>1.791488</v>
      </c>
      <c r="J9" s="25">
        <v>7.6800000000000002E-4</v>
      </c>
      <c r="K9" s="24" t="s">
        <v>58</v>
      </c>
    </row>
    <row r="10" spans="1:11" x14ac:dyDescent="0.2">
      <c r="A10" s="24" t="s">
        <v>45</v>
      </c>
      <c r="B10" s="39">
        <v>1.3759999999999999</v>
      </c>
      <c r="C10" s="25">
        <v>0.105728</v>
      </c>
      <c r="D10" s="25">
        <v>1.4817279999999999</v>
      </c>
      <c r="E10" s="24" t="s">
        <v>65</v>
      </c>
      <c r="G10" s="24" t="s">
        <v>37</v>
      </c>
      <c r="H10" s="39">
        <v>-1.572864</v>
      </c>
      <c r="I10" s="25">
        <v>3.3464320000000001</v>
      </c>
      <c r="J10" s="25">
        <v>1.773568</v>
      </c>
      <c r="K10" s="24" t="s">
        <v>59</v>
      </c>
    </row>
    <row r="11" spans="1:11" x14ac:dyDescent="0.2">
      <c r="A11" s="24" t="s">
        <v>46</v>
      </c>
      <c r="B11" s="39">
        <v>1.27616</v>
      </c>
      <c r="C11" s="25">
        <v>12.661248000000001</v>
      </c>
      <c r="D11" s="25">
        <v>13.937408</v>
      </c>
      <c r="E11" s="24" t="s">
        <v>66</v>
      </c>
      <c r="G11" s="24" t="s">
        <v>38</v>
      </c>
      <c r="H11" s="39">
        <v>-1.5720959999999999</v>
      </c>
      <c r="I11" s="25">
        <v>2.4268800000000001</v>
      </c>
      <c r="J11" s="25">
        <v>0.85478399999999999</v>
      </c>
      <c r="K11" s="24" t="s">
        <v>60</v>
      </c>
    </row>
    <row r="12" spans="1:11" x14ac:dyDescent="0.2">
      <c r="A12" s="24" t="s">
        <v>47</v>
      </c>
      <c r="B12" s="39">
        <v>1.16736</v>
      </c>
      <c r="C12" s="25">
        <v>0.95641600000000004</v>
      </c>
      <c r="D12" s="25">
        <v>2.1237759999999999</v>
      </c>
      <c r="E12" s="24" t="s">
        <v>51</v>
      </c>
      <c r="G12" s="24" t="s">
        <v>25</v>
      </c>
      <c r="H12" s="39">
        <v>-1.5278080000000001</v>
      </c>
      <c r="I12" s="25">
        <v>1.5278080000000001</v>
      </c>
      <c r="J12" s="25">
        <v>0</v>
      </c>
      <c r="K12" s="24" t="s">
        <v>58</v>
      </c>
    </row>
  </sheetData>
  <mergeCells count="2">
    <mergeCell ref="G1:K1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1C88-9237-1F46-8A71-1EDB3C9262DC}">
  <dimension ref="A1:S28"/>
  <sheetViews>
    <sheetView workbookViewId="0">
      <selection sqref="A1:K9"/>
    </sheetView>
  </sheetViews>
  <sheetFormatPr baseColWidth="10" defaultRowHeight="16" x14ac:dyDescent="0.2"/>
  <cols>
    <col min="1" max="1" width="16.83203125" bestFit="1" customWidth="1"/>
    <col min="2" max="2" width="9.1640625" style="15" bestFit="1" customWidth="1"/>
    <col min="3" max="4" width="9.1640625" bestFit="1" customWidth="1"/>
    <col min="5" max="5" width="7.6640625" bestFit="1" customWidth="1"/>
    <col min="6" max="6" width="7.6640625" customWidth="1"/>
    <col min="7" max="7" width="5.83203125" customWidth="1"/>
    <col min="8" max="9" width="5.33203125" bestFit="1" customWidth="1"/>
    <col min="10" max="10" width="5.1640625" bestFit="1" customWidth="1"/>
    <col min="11" max="11" width="6" customWidth="1"/>
  </cols>
  <sheetData>
    <row r="1" spans="1:11" x14ac:dyDescent="0.2">
      <c r="A1" s="3"/>
      <c r="B1" s="3"/>
      <c r="C1" s="3"/>
      <c r="D1" s="3"/>
      <c r="E1" s="3"/>
      <c r="F1" s="3"/>
      <c r="G1" s="3"/>
      <c r="H1" s="41" t="s">
        <v>6</v>
      </c>
      <c r="I1" s="42"/>
      <c r="J1" s="42"/>
      <c r="K1" s="43"/>
    </row>
    <row r="2" spans="1:11" x14ac:dyDescent="0.2">
      <c r="A2" s="3"/>
      <c r="B2" s="4">
        <v>44197</v>
      </c>
      <c r="C2" s="4">
        <v>44562</v>
      </c>
      <c r="D2" s="4">
        <v>44927</v>
      </c>
      <c r="E2" s="4">
        <v>45292</v>
      </c>
      <c r="F2" s="4">
        <v>45658</v>
      </c>
      <c r="G2" s="3"/>
      <c r="H2" s="5">
        <v>2021</v>
      </c>
      <c r="I2" s="5">
        <v>2022</v>
      </c>
      <c r="J2" s="5">
        <v>2023</v>
      </c>
      <c r="K2" s="40">
        <v>2024</v>
      </c>
    </row>
    <row r="3" spans="1:11" x14ac:dyDescent="0.2">
      <c r="A3" s="3" t="s">
        <v>0</v>
      </c>
      <c r="B3" s="6">
        <v>105500</v>
      </c>
      <c r="C3" s="6">
        <v>146500</v>
      </c>
      <c r="D3" s="6">
        <v>172400</v>
      </c>
      <c r="E3" s="6">
        <v>201200</v>
      </c>
      <c r="F3" s="6">
        <v>221500</v>
      </c>
      <c r="G3" s="7"/>
      <c r="H3" s="8">
        <v>0.38862559241706163</v>
      </c>
      <c r="I3" s="8">
        <f>(D3-C3)/C3</f>
        <v>0.17679180887372015</v>
      </c>
      <c r="J3" s="8">
        <f>(E3-D3)/D3</f>
        <v>0.16705336426914152</v>
      </c>
      <c r="K3" s="8">
        <f>(F3-E3)/E3</f>
        <v>0.10089463220675944</v>
      </c>
    </row>
    <row r="4" spans="1:11" x14ac:dyDescent="0.2">
      <c r="A4" s="3" t="s">
        <v>1</v>
      </c>
      <c r="B4" s="6">
        <v>49200</v>
      </c>
      <c r="C4" s="6">
        <v>57800</v>
      </c>
      <c r="D4" s="6">
        <v>69400</v>
      </c>
      <c r="E4" s="6">
        <v>84000</v>
      </c>
      <c r="F4" s="6">
        <v>94000</v>
      </c>
      <c r="G4" s="7"/>
      <c r="H4" s="8">
        <v>0.17479674796747968</v>
      </c>
      <c r="I4" s="8">
        <f>(D4-C4)/C4</f>
        <v>0.20069204152249134</v>
      </c>
      <c r="J4" s="8">
        <f>(E4-D4)/D4</f>
        <v>0.21037463976945245</v>
      </c>
      <c r="K4" s="8">
        <f>(F4-E4)/E4</f>
        <v>0.11904761904761904</v>
      </c>
    </row>
    <row r="5" spans="1:11" x14ac:dyDescent="0.2">
      <c r="A5" s="3" t="s">
        <v>2</v>
      </c>
      <c r="B5" s="6">
        <f>B3-B4</f>
        <v>56300</v>
      </c>
      <c r="C5" s="6">
        <f>C3-C4</f>
        <v>88700</v>
      </c>
      <c r="D5" s="6">
        <f>D3-D4</f>
        <v>103000</v>
      </c>
      <c r="E5" s="6">
        <f>E3-E4</f>
        <v>117200</v>
      </c>
      <c r="F5" s="6">
        <f>F3-F4</f>
        <v>127500</v>
      </c>
      <c r="G5" s="7"/>
      <c r="H5" s="8">
        <v>0.57548845470692722</v>
      </c>
      <c r="I5" s="8">
        <f>(D5-C5)/C5</f>
        <v>0.16121758737316799</v>
      </c>
      <c r="J5" s="8">
        <f>(E5-D5)/D5</f>
        <v>0.13786407766990291</v>
      </c>
      <c r="K5" s="8">
        <f>(F5-E5)/E5</f>
        <v>8.7883959044368604E-2</v>
      </c>
    </row>
    <row r="6" spans="1:11" x14ac:dyDescent="0.2">
      <c r="A6" s="3" t="s">
        <v>3</v>
      </c>
      <c r="B6" s="6">
        <v>132000</v>
      </c>
      <c r="C6" s="6">
        <v>142300</v>
      </c>
      <c r="D6" s="6">
        <v>157000</v>
      </c>
      <c r="E6" s="6">
        <v>155000</v>
      </c>
      <c r="F6" s="6">
        <v>161000</v>
      </c>
      <c r="G6" s="7"/>
      <c r="H6" s="8">
        <v>7.8030303030303033E-2</v>
      </c>
      <c r="I6" s="8">
        <f>(D6-C6)/C6</f>
        <v>0.10330288123682362</v>
      </c>
      <c r="J6" s="8">
        <f>(E6-D6)/D6</f>
        <v>-1.2738853503184714E-2</v>
      </c>
      <c r="K6" s="8">
        <f>(F6-E6)/E6</f>
        <v>3.870967741935484E-2</v>
      </c>
    </row>
    <row r="7" spans="1:11" x14ac:dyDescent="0.2">
      <c r="A7" s="3" t="s">
        <v>4</v>
      </c>
      <c r="B7" s="6">
        <v>21400</v>
      </c>
      <c r="C7" s="6">
        <v>28140</v>
      </c>
      <c r="D7" s="6">
        <v>30430</v>
      </c>
      <c r="E7" s="6">
        <v>32500</v>
      </c>
      <c r="F7" s="6">
        <v>34360</v>
      </c>
      <c r="G7" s="7"/>
      <c r="H7" s="8">
        <v>0.31495327102803738</v>
      </c>
      <c r="I7" s="8">
        <f>(D7-C7)/C7</f>
        <v>8.137882018479034E-2</v>
      </c>
      <c r="J7" s="8">
        <f>(E7-D7)/D7</f>
        <v>6.8024975353269804E-2</v>
      </c>
      <c r="K7" s="8">
        <f>(F7-E7)/E7</f>
        <v>5.7230769230769231E-2</v>
      </c>
    </row>
    <row r="8" spans="1:11" x14ac:dyDescent="0.2">
      <c r="A8" s="3" t="s">
        <v>97</v>
      </c>
      <c r="B8" s="6">
        <f>B7-B9</f>
        <v>4100</v>
      </c>
      <c r="C8" s="6">
        <f>C7-C9</f>
        <v>4640</v>
      </c>
      <c r="D8" s="6">
        <f>D7-D9</f>
        <v>4990</v>
      </c>
      <c r="E8" s="6">
        <f>E7-E9</f>
        <v>5400</v>
      </c>
      <c r="F8" s="6">
        <f>5800</f>
        <v>5800</v>
      </c>
      <c r="G8" s="7"/>
      <c r="H8" s="8">
        <v>0.13170731707317074</v>
      </c>
      <c r="I8" s="8">
        <f>(D8-C8)/C8</f>
        <v>7.5431034482758619E-2</v>
      </c>
      <c r="J8" s="8">
        <f>(E8-D8)/D8</f>
        <v>8.2164328657314628E-2</v>
      </c>
      <c r="K8" s="8">
        <f>(F8-E8)/E8</f>
        <v>7.407407407407407E-2</v>
      </c>
    </row>
    <row r="9" spans="1:11" x14ac:dyDescent="0.2">
      <c r="A9" s="3" t="s">
        <v>7</v>
      </c>
      <c r="B9" s="6">
        <v>17300</v>
      </c>
      <c r="C9" s="6">
        <v>23500</v>
      </c>
      <c r="D9" s="6">
        <v>25440</v>
      </c>
      <c r="E9" s="6">
        <v>27100</v>
      </c>
      <c r="F9" s="6">
        <f>F7-F8</f>
        <v>28560</v>
      </c>
      <c r="G9" s="7"/>
      <c r="H9" s="8">
        <v>0.3583815028901734</v>
      </c>
      <c r="I9" s="8">
        <f>(D9-C9)/C9</f>
        <v>8.2553191489361702E-2</v>
      </c>
      <c r="J9" s="8">
        <f>(E9-D9)/D9</f>
        <v>6.5251572327044025E-2</v>
      </c>
      <c r="K9" s="8">
        <f>(F9-E9)/E9</f>
        <v>5.3874538745387453E-2</v>
      </c>
    </row>
    <row r="28" spans="19:19" x14ac:dyDescent="0.2">
      <c r="S28" s="14"/>
    </row>
  </sheetData>
  <mergeCells count="1">
    <mergeCell ref="H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3DBC-D33F-E648-8336-3073D50117F8}">
  <dimension ref="A1:D15"/>
  <sheetViews>
    <sheetView tabSelected="1" zoomScaleNormal="100" workbookViewId="0">
      <selection activeCell="A10" sqref="A10:D15"/>
    </sheetView>
  </sheetViews>
  <sheetFormatPr baseColWidth="10" defaultRowHeight="16" x14ac:dyDescent="0.2"/>
  <cols>
    <col min="1" max="1" width="6.5" bestFit="1" customWidth="1"/>
    <col min="2" max="2" width="9.6640625" bestFit="1" customWidth="1"/>
    <col min="3" max="3" width="11.83203125" customWidth="1"/>
    <col min="18" max="18" width="15" bestFit="1" customWidth="1"/>
  </cols>
  <sheetData>
    <row r="1" spans="1:4" s="2" customFormat="1" x14ac:dyDescent="0.2">
      <c r="A1" s="16"/>
      <c r="B1" s="17" t="s">
        <v>23</v>
      </c>
      <c r="C1" s="44" t="s">
        <v>24</v>
      </c>
      <c r="D1" s="45"/>
    </row>
    <row r="2" spans="1:4" s="2" customFormat="1" x14ac:dyDescent="0.2">
      <c r="A2" s="16"/>
      <c r="B2" s="17"/>
      <c r="C2" s="46" t="s">
        <v>22</v>
      </c>
      <c r="D2" s="47" t="s">
        <v>94</v>
      </c>
    </row>
    <row r="3" spans="1:4" x14ac:dyDescent="0.2">
      <c r="A3" s="18">
        <v>43466</v>
      </c>
      <c r="B3" s="19">
        <v>760000</v>
      </c>
      <c r="C3" s="16"/>
    </row>
    <row r="4" spans="1:4" x14ac:dyDescent="0.2">
      <c r="A4" s="18">
        <f>A3+365</f>
        <v>43831</v>
      </c>
      <c r="B4" s="19">
        <v>814000</v>
      </c>
      <c r="C4" s="16"/>
    </row>
    <row r="5" spans="1:4" x14ac:dyDescent="0.2">
      <c r="A5" s="18">
        <f>A4+366</f>
        <v>44197</v>
      </c>
      <c r="B5" s="19">
        <v>857000</v>
      </c>
      <c r="C5" s="16"/>
    </row>
    <row r="6" spans="1:4" x14ac:dyDescent="0.2">
      <c r="A6" s="18">
        <f>A5+365</f>
        <v>44562</v>
      </c>
      <c r="B6" s="19">
        <v>906000</v>
      </c>
      <c r="C6" s="16"/>
    </row>
    <row r="7" spans="1:4" x14ac:dyDescent="0.2">
      <c r="A7" s="18">
        <f>A6+365</f>
        <v>44927</v>
      </c>
      <c r="B7" s="19">
        <v>942000</v>
      </c>
      <c r="C7" s="16"/>
    </row>
    <row r="8" spans="1:4" x14ac:dyDescent="0.2">
      <c r="A8" s="18">
        <f>A7+365</f>
        <v>45292</v>
      </c>
      <c r="B8" s="19">
        <v>944000</v>
      </c>
      <c r="C8" s="20"/>
    </row>
    <row r="9" spans="1:4" x14ac:dyDescent="0.2">
      <c r="A9" s="18">
        <f>A8+366</f>
        <v>45658</v>
      </c>
      <c r="B9" s="19">
        <v>996000</v>
      </c>
      <c r="C9" s="20">
        <v>1014313</v>
      </c>
      <c r="D9" s="49">
        <v>980293</v>
      </c>
    </row>
    <row r="10" spans="1:4" x14ac:dyDescent="0.2">
      <c r="A10" s="18">
        <f>A9+365</f>
        <v>46023</v>
      </c>
      <c r="B10" s="16"/>
      <c r="C10" s="48">
        <v>1057234</v>
      </c>
      <c r="D10" s="49">
        <v>994518</v>
      </c>
    </row>
    <row r="11" spans="1:4" x14ac:dyDescent="0.2">
      <c r="A11" s="18">
        <f>A10+365</f>
        <v>46388</v>
      </c>
      <c r="B11" s="16"/>
      <c r="C11" s="48">
        <v>1100154</v>
      </c>
      <c r="D11" s="49">
        <v>1002370</v>
      </c>
    </row>
    <row r="12" spans="1:4" x14ac:dyDescent="0.2">
      <c r="A12" s="18">
        <f>A11+365</f>
        <v>46753</v>
      </c>
      <c r="B12" s="16"/>
      <c r="C12" s="48">
        <v>1143075</v>
      </c>
      <c r="D12" s="49">
        <v>1003849</v>
      </c>
    </row>
    <row r="13" spans="1:4" x14ac:dyDescent="0.2">
      <c r="A13" s="18">
        <f>A12+366</f>
        <v>47119</v>
      </c>
      <c r="B13" s="16"/>
      <c r="C13" s="48">
        <v>1186113</v>
      </c>
      <c r="D13" s="49">
        <v>998933</v>
      </c>
    </row>
    <row r="14" spans="1:4" x14ac:dyDescent="0.2">
      <c r="A14" s="18">
        <f>A13+365</f>
        <v>47484</v>
      </c>
      <c r="B14" s="16"/>
      <c r="C14" s="48">
        <v>1229033</v>
      </c>
      <c r="D14" s="49">
        <v>987649</v>
      </c>
    </row>
    <row r="15" spans="1:4" x14ac:dyDescent="0.2">
      <c r="A15" s="18">
        <f>A14+365</f>
        <v>47849</v>
      </c>
      <c r="C15" s="48">
        <v>1271954</v>
      </c>
      <c r="D15" s="49">
        <v>969991</v>
      </c>
    </row>
  </sheetData>
  <mergeCells count="1">
    <mergeCell ref="C1:D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E0C8-B320-ED4C-BDA8-B4E93D885C31}">
  <dimension ref="A1:H16"/>
  <sheetViews>
    <sheetView workbookViewId="0">
      <selection sqref="A1:E15"/>
    </sheetView>
  </sheetViews>
  <sheetFormatPr baseColWidth="10" defaultRowHeight="16" x14ac:dyDescent="0.2"/>
  <cols>
    <col min="3" max="4" width="11.5" bestFit="1" customWidth="1"/>
    <col min="5" max="5" width="13" bestFit="1" customWidth="1"/>
    <col min="8" max="8" width="11.5" bestFit="1" customWidth="1"/>
  </cols>
  <sheetData>
    <row r="1" spans="1:8" x14ac:dyDescent="0.2">
      <c r="A1" s="16"/>
      <c r="B1" s="17" t="s">
        <v>95</v>
      </c>
      <c r="C1" s="44" t="s">
        <v>24</v>
      </c>
      <c r="D1" s="45"/>
      <c r="E1" s="45"/>
    </row>
    <row r="2" spans="1:8" x14ac:dyDescent="0.2">
      <c r="A2" s="16"/>
      <c r="B2" s="17"/>
      <c r="C2" s="46" t="s">
        <v>22</v>
      </c>
      <c r="D2" s="47" t="s">
        <v>94</v>
      </c>
      <c r="E2" s="2" t="s">
        <v>96</v>
      </c>
    </row>
    <row r="3" spans="1:8" x14ac:dyDescent="0.2">
      <c r="A3" s="18">
        <v>43466</v>
      </c>
      <c r="B3" s="50">
        <v>62000</v>
      </c>
      <c r="C3" s="16"/>
      <c r="H3" s="50"/>
    </row>
    <row r="4" spans="1:8" x14ac:dyDescent="0.2">
      <c r="A4" s="18">
        <f>A3+365</f>
        <v>43831</v>
      </c>
      <c r="B4" s="50">
        <v>79000</v>
      </c>
      <c r="C4" s="16"/>
      <c r="H4" s="50"/>
    </row>
    <row r="5" spans="1:8" x14ac:dyDescent="0.2">
      <c r="A5" s="18">
        <f>A4+366</f>
        <v>44197</v>
      </c>
      <c r="B5" s="50">
        <v>107000</v>
      </c>
      <c r="C5" s="16"/>
      <c r="H5" s="50"/>
    </row>
    <row r="6" spans="1:8" x14ac:dyDescent="0.2">
      <c r="A6" s="18">
        <f>A5+365</f>
        <v>44562</v>
      </c>
      <c r="B6" s="50">
        <v>147000</v>
      </c>
      <c r="C6" s="16"/>
      <c r="H6" s="50"/>
    </row>
    <row r="7" spans="1:8" x14ac:dyDescent="0.2">
      <c r="A7" s="18">
        <f>A6+365</f>
        <v>44927</v>
      </c>
      <c r="B7" s="50">
        <v>172000</v>
      </c>
      <c r="C7" s="16"/>
      <c r="H7" s="50"/>
    </row>
    <row r="8" spans="1:8" x14ac:dyDescent="0.2">
      <c r="A8" s="18">
        <f>A7+365</f>
        <v>45292</v>
      </c>
      <c r="B8" s="50">
        <v>201000</v>
      </c>
      <c r="C8" s="20"/>
      <c r="H8" s="50"/>
    </row>
    <row r="9" spans="1:8" x14ac:dyDescent="0.2">
      <c r="A9" s="18">
        <f>A8+366</f>
        <v>45658</v>
      </c>
      <c r="B9" s="50">
        <v>222000</v>
      </c>
      <c r="C9" s="49">
        <v>222000</v>
      </c>
      <c r="D9" s="48">
        <v>236000</v>
      </c>
      <c r="E9" s="48">
        <v>271000</v>
      </c>
      <c r="H9" s="50"/>
    </row>
    <row r="10" spans="1:8" x14ac:dyDescent="0.2">
      <c r="A10" s="18">
        <f>A9+365</f>
        <v>46023</v>
      </c>
      <c r="B10" s="16"/>
      <c r="C10" s="49">
        <v>248000</v>
      </c>
      <c r="D10" s="48">
        <v>273000</v>
      </c>
      <c r="E10" s="48">
        <v>347000</v>
      </c>
    </row>
    <row r="11" spans="1:8" x14ac:dyDescent="0.2">
      <c r="A11" s="18">
        <f>A10+365</f>
        <v>46388</v>
      </c>
      <c r="B11" s="16"/>
      <c r="C11" s="49">
        <v>274000</v>
      </c>
      <c r="D11" s="48">
        <v>314000</v>
      </c>
      <c r="E11" s="48">
        <v>443000</v>
      </c>
    </row>
    <row r="12" spans="1:8" x14ac:dyDescent="0.2">
      <c r="A12" s="18">
        <f>A11+365</f>
        <v>46753</v>
      </c>
      <c r="B12" s="16"/>
      <c r="C12" s="49">
        <v>299000</v>
      </c>
      <c r="D12" s="48">
        <v>357000</v>
      </c>
      <c r="E12" s="48">
        <v>566000</v>
      </c>
    </row>
    <row r="13" spans="1:8" x14ac:dyDescent="0.2">
      <c r="A13" s="18">
        <f>A12+366</f>
        <v>47119</v>
      </c>
      <c r="B13" s="16"/>
      <c r="C13" s="49">
        <v>325000</v>
      </c>
      <c r="D13" s="48">
        <v>402000</v>
      </c>
      <c r="E13" s="48">
        <v>724000</v>
      </c>
    </row>
    <row r="14" spans="1:8" x14ac:dyDescent="0.2">
      <c r="A14" s="18">
        <f>A13+365</f>
        <v>47484</v>
      </c>
      <c r="B14" s="16"/>
      <c r="C14" s="49">
        <v>351000</v>
      </c>
      <c r="D14" s="48">
        <v>451000</v>
      </c>
      <c r="E14" s="48">
        <v>925000</v>
      </c>
    </row>
    <row r="15" spans="1:8" x14ac:dyDescent="0.2">
      <c r="A15" s="18">
        <f>A14+365</f>
        <v>47849</v>
      </c>
      <c r="C15" s="49">
        <v>377000</v>
      </c>
      <c r="D15" s="48">
        <v>501000</v>
      </c>
      <c r="E15" s="48">
        <v>1182000</v>
      </c>
    </row>
    <row r="16" spans="1:8" x14ac:dyDescent="0.2">
      <c r="A16" s="18"/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Table1</vt:lpstr>
      <vt:lpstr>Table2</vt:lpstr>
      <vt:lpstr>Table3</vt:lpstr>
      <vt:lpstr>Table4</vt:lpstr>
      <vt:lpstr>Table5</vt:lpstr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Huston</dc:creator>
  <cp:lastModifiedBy>Geoff Huston</cp:lastModifiedBy>
  <dcterms:created xsi:type="dcterms:W3CDTF">2024-01-04T04:11:20Z</dcterms:created>
  <dcterms:modified xsi:type="dcterms:W3CDTF">2025-01-02T05:09:06Z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a7b2a-4f6d-4766-806a-1a0c76ea1c59_Enabled">
    <vt:lpwstr>true</vt:lpwstr>
  </property>
  <property fmtid="{D5CDD505-2E9C-101B-9397-08002B2CF9AE}" pid="3" name="MSIP_Label_66ca7b2a-4f6d-4766-806a-1a0c76ea1c59_SetDate">
    <vt:lpwstr>2024-01-04T04:33:41Z</vt:lpwstr>
  </property>
  <property fmtid="{D5CDD505-2E9C-101B-9397-08002B2CF9AE}" pid="4" name="MSIP_Label_66ca7b2a-4f6d-4766-806a-1a0c76ea1c59_Method">
    <vt:lpwstr>Standard</vt:lpwstr>
  </property>
  <property fmtid="{D5CDD505-2E9C-101B-9397-08002B2CF9AE}" pid="5" name="MSIP_Label_66ca7b2a-4f6d-4766-806a-1a0c76ea1c59_Name">
    <vt:lpwstr>Internal</vt:lpwstr>
  </property>
  <property fmtid="{D5CDD505-2E9C-101B-9397-08002B2CF9AE}" pid="6" name="MSIP_Label_66ca7b2a-4f6d-4766-806a-1a0c76ea1c59_SiteId">
    <vt:lpwstr>127d8d0d-7ccf-473d-ab09-6e44ad752ded</vt:lpwstr>
  </property>
  <property fmtid="{D5CDD505-2E9C-101B-9397-08002B2CF9AE}" pid="7" name="MSIP_Label_66ca7b2a-4f6d-4766-806a-1a0c76ea1c59_ActionId">
    <vt:lpwstr>d0a2e716-16c8-4ab6-bff5-ad3a92b542e0</vt:lpwstr>
  </property>
  <property fmtid="{D5CDD505-2E9C-101B-9397-08002B2CF9AE}" pid="8" name="MSIP_Label_66ca7b2a-4f6d-4766-806a-1a0c76ea1c59_ContentBits">
    <vt:lpwstr>0</vt:lpwstr>
  </property>
</Properties>
</file>